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<sst xmlns="http://schemas.openxmlformats.org/spreadsheetml/2006/main" count="81" uniqueCount="58">
  <si>
    <t>POT-PIS: DZ</t>
  </si>
  <si>
    <t>POT-PIS: PO-HA-ĐA-NJE</t>
  </si>
  <si>
    <t>MATEMATIKA</t>
  </si>
  <si>
    <t>USPJEH NA 1. KOLOK. U %</t>
  </si>
  <si>
    <t>USPJEH NA 2. KOLOK. U %</t>
  </si>
  <si>
    <t>BROJ PREDANIH DZ U DANU</t>
  </si>
  <si>
    <t>PROSJEČNI BROJ PREDANIH DZ U DANU</t>
  </si>
  <si>
    <t>PROSJEČNA RIJEŠENOST DZ</t>
  </si>
  <si>
    <t>UKUPNO</t>
  </si>
  <si>
    <t>ZBROJ BOD. ZA DZ</t>
  </si>
  <si>
    <t>USPJEH NA PISM. ISP. U % ZA STUD. OSLOB. PISM. ISP.</t>
  </si>
  <si>
    <t>ECTS BOD. ZA DZ</t>
  </si>
  <si>
    <t>ECTS BOD. ZA PISM. ISP.</t>
  </si>
  <si>
    <t>ECTS BOD. ZA AKT. NA NASTAVI</t>
  </si>
  <si>
    <t>BROJ POTP. TOČ. DZ</t>
  </si>
  <si>
    <t>BROJ PRED. DZ</t>
  </si>
  <si>
    <t>BROJ PREP. DZ (OZNA-KA: -1)</t>
  </si>
  <si>
    <t>USPJEŠ. RJEŠA-VANJA DZ U %</t>
  </si>
  <si>
    <t>IZGUB-LJENI BOD. NA DZ</t>
  </si>
  <si>
    <t>STUDENT IMA PRAVO NA POTPIS</t>
  </si>
  <si>
    <t>STUDENT NEMA PRAVO NA POTPIS</t>
  </si>
  <si>
    <t>STUDENT MOŽE OSTVARITI PRAVO NA POTPIS ODRAĐIVANJEM DODATNIH ZADATAKA</t>
  </si>
  <si>
    <t>LEGENDA:</t>
  </si>
  <si>
    <t>BROJ SATI IZOST.</t>
  </si>
  <si>
    <t>DATUM ZADAVANJA DOMAĆE ZADAĆE</t>
  </si>
  <si>
    <t>Babić Ines</t>
  </si>
  <si>
    <t>Badurina Martina</t>
  </si>
  <si>
    <t>Draguzet Ivana</t>
  </si>
  <si>
    <t>Gregorović Zlatka</t>
  </si>
  <si>
    <t>Grozdanić Maja</t>
  </si>
  <si>
    <t>Iličić Ante</t>
  </si>
  <si>
    <t>Kesar Vedrana</t>
  </si>
  <si>
    <t>Košuljandić Elena</t>
  </si>
  <si>
    <t>Kramar Simona</t>
  </si>
  <si>
    <t>Kutnjak Vedrana</t>
  </si>
  <si>
    <t>Lukšić Sabina</t>
  </si>
  <si>
    <t>Malnar Lidija</t>
  </si>
  <si>
    <t>Mustedanagić Edita</t>
  </si>
  <si>
    <t>Perduv Ana</t>
  </si>
  <si>
    <t>Rukavina Marko</t>
  </si>
  <si>
    <t>Senić Gordana</t>
  </si>
  <si>
    <t>Skočić Marin</t>
  </si>
  <si>
    <t>Stubičar Jelena</t>
  </si>
  <si>
    <t>Šaina Tea</t>
  </si>
  <si>
    <t>Šakota Dragana</t>
  </si>
  <si>
    <t>Štanta Đurđica</t>
  </si>
  <si>
    <t>Zulijani Samanta</t>
  </si>
  <si>
    <t>28.     2. 2008</t>
  </si>
  <si>
    <t>3.       3. 2008</t>
  </si>
  <si>
    <t>13.     3. 2008</t>
  </si>
  <si>
    <t>3.       4. 2008</t>
  </si>
  <si>
    <t>7.       4. 2008</t>
  </si>
  <si>
    <t>17.     4. 2008</t>
  </si>
  <si>
    <t>8.       5. 2008</t>
  </si>
  <si>
    <t>12.     5.  2008</t>
  </si>
  <si>
    <t>19.     5. 2008</t>
  </si>
  <si>
    <t>26.     5. 2008</t>
  </si>
  <si>
    <t>29.     5. 2008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</si>
</sst>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vertical="top" wrapText="1"/>
    </xf>
    <xf numFmtId="0" fontId="4" fillId="0" borderId="3" xfId="0" applyFont="1" applyBorder="1" applyAlignment="1">
      <alignment/>
    </xf>
    <xf numFmtId="49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8" fillId="0" borderId="4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8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8" fillId="0" borderId="5" xfId="0" applyFont="1" applyBorder="1" applyAlignment="1">
      <alignment/>
    </xf>
    <xf numFmtId="49" fontId="8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003300"/>
      </font>
      <fill>
        <patternFill>
          <bgColor rgb="FF00330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3" width="4.28125" style="1" customWidth="1"/>
    <col min="4" max="25" width="4.28125" style="2" customWidth="1"/>
    <col min="26" max="26" width="20.7109375" style="1" customWidth="1"/>
    <col min="27" max="33" width="6.7109375" style="2" customWidth="1"/>
    <col min="34" max="35" width="4.421875" style="2" customWidth="1"/>
    <col min="36" max="36" width="7.8515625" style="2" customWidth="1"/>
    <col min="37" max="37" width="7.8515625" style="2" bestFit="1" customWidth="1"/>
    <col min="38" max="39" width="6.7109375" style="0" customWidth="1"/>
    <col min="41" max="41" width="6.7109375" style="0" customWidth="1"/>
  </cols>
  <sheetData>
    <row r="1" spans="1:41" s="1" customFormat="1" ht="69" customHeight="1">
      <c r="A1" s="3" t="s">
        <v>24</v>
      </c>
      <c r="B1" s="20" t="s">
        <v>47</v>
      </c>
      <c r="C1" s="20" t="s">
        <v>48</v>
      </c>
      <c r="D1" s="20" t="s">
        <v>49</v>
      </c>
      <c r="E1" s="20" t="s">
        <v>50</v>
      </c>
      <c r="F1" s="20" t="s">
        <v>51</v>
      </c>
      <c r="G1" s="20" t="s">
        <v>52</v>
      </c>
      <c r="H1" s="20" t="s">
        <v>53</v>
      </c>
      <c r="I1" s="20" t="s">
        <v>54</v>
      </c>
      <c r="J1" s="20" t="s">
        <v>55</v>
      </c>
      <c r="K1" s="28" t="s">
        <v>56</v>
      </c>
      <c r="L1" s="20" t="s">
        <v>57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"/>
      <c r="AA1" s="4" t="s">
        <v>9</v>
      </c>
      <c r="AB1" s="4" t="s">
        <v>14</v>
      </c>
      <c r="AC1" s="4" t="s">
        <v>15</v>
      </c>
      <c r="AD1" s="4" t="s">
        <v>18</v>
      </c>
      <c r="AE1" s="4" t="s">
        <v>17</v>
      </c>
      <c r="AF1" s="4" t="s">
        <v>16</v>
      </c>
      <c r="AG1" s="4" t="s">
        <v>11</v>
      </c>
      <c r="AH1" s="5" t="s">
        <v>0</v>
      </c>
      <c r="AI1" s="5" t="s">
        <v>1</v>
      </c>
      <c r="AJ1" s="4" t="s">
        <v>23</v>
      </c>
      <c r="AK1" s="4" t="s">
        <v>13</v>
      </c>
      <c r="AL1" s="5" t="s">
        <v>3</v>
      </c>
      <c r="AM1" s="5" t="s">
        <v>4</v>
      </c>
      <c r="AN1" s="5" t="s">
        <v>10</v>
      </c>
      <c r="AO1" s="4" t="s">
        <v>12</v>
      </c>
    </row>
    <row r="2" spans="1:41" s="1" customFormat="1" ht="12.75">
      <c r="A2" s="18" t="s">
        <v>2</v>
      </c>
      <c r="B2" s="18"/>
      <c r="C2" s="18"/>
      <c r="D2" s="3"/>
      <c r="E2" s="3"/>
      <c r="F2" s="3"/>
      <c r="G2" s="3"/>
      <c r="H2" s="3"/>
      <c r="I2" s="3"/>
      <c r="J2" s="3"/>
      <c r="K2" s="29"/>
      <c r="L2" s="3"/>
      <c r="M2" s="32"/>
      <c r="N2" s="32"/>
      <c r="O2" s="32"/>
      <c r="P2" s="32"/>
      <c r="Q2" s="32"/>
      <c r="R2" s="32"/>
      <c r="S2" s="32"/>
      <c r="T2" s="32"/>
      <c r="U2" s="33"/>
      <c r="V2" s="32"/>
      <c r="W2" s="32"/>
      <c r="X2" s="32"/>
      <c r="Y2" s="32"/>
      <c r="Z2" s="8" t="s">
        <v>2</v>
      </c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6"/>
      <c r="AM2" s="6"/>
      <c r="AN2" s="6"/>
      <c r="AO2" s="6"/>
    </row>
    <row r="3" spans="1:41" ht="12.75" customHeight="1">
      <c r="A3" s="7" t="s">
        <v>25</v>
      </c>
      <c r="B3" s="21">
        <v>0.5</v>
      </c>
      <c r="C3" s="21">
        <v>1</v>
      </c>
      <c r="D3" s="21">
        <v>1</v>
      </c>
      <c r="E3" s="21">
        <v>0</v>
      </c>
      <c r="F3" s="21">
        <v>0</v>
      </c>
      <c r="G3" s="21">
        <v>0</v>
      </c>
      <c r="H3" s="21">
        <v>0</v>
      </c>
      <c r="I3" s="21">
        <v>-1</v>
      </c>
      <c r="J3" s="21">
        <v>-1</v>
      </c>
      <c r="K3" s="30">
        <v>0</v>
      </c>
      <c r="L3" s="21">
        <v>0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7" t="s">
        <v>25</v>
      </c>
      <c r="AA3" s="6">
        <f>SUM(B3:L3)</f>
        <v>0.5</v>
      </c>
      <c r="AB3" s="6">
        <f>COUNTIF(B3:L3,1)-COUNTIF(B3:L3,-1)</f>
        <v>0</v>
      </c>
      <c r="AC3" s="6">
        <f>11-COUNTIF(B3:L3,0)</f>
        <v>5</v>
      </c>
      <c r="AD3" s="6">
        <f>AC3-AA3</f>
        <v>4.5</v>
      </c>
      <c r="AE3" s="15">
        <f>IF(AC3&gt;0,AA3/AC3*100,0)</f>
        <v>10</v>
      </c>
      <c r="AF3" s="6">
        <f>COUNTIF(B3:L3,-1)</f>
        <v>2</v>
      </c>
      <c r="AG3" s="15">
        <f>IF(AI3&lt;3,IF(AND(AA3*3/55-0.1&gt;0,AH3=1),AA3*3/55-0.1,0),"")</f>
        <v>0</v>
      </c>
      <c r="AH3" s="6">
        <f>IF(AB3&gt;=2,1,IF(AI3&lt;=2,2,3))</f>
        <v>2</v>
      </c>
      <c r="AI3" s="6">
        <f>IF(AJ3&lt;=22,1,IF(AJ3&lt;=37,2,3))</f>
        <v>1</v>
      </c>
      <c r="AJ3" s="6">
        <v>15</v>
      </c>
      <c r="AK3" s="12">
        <v>0.1</v>
      </c>
      <c r="AL3" s="6"/>
      <c r="AM3" s="6"/>
      <c r="AN3" s="12">
        <f>IF(AND(AL3&gt;=50,AM3&gt;=50),(AL3+AM3)/2,"")</f>
      </c>
      <c r="AO3" s="15">
        <f>IF(AND(AL3&gt;=50,AM3&gt;=50),AN3/20-2.5,"")</f>
      </c>
    </row>
    <row r="4" spans="1:41" ht="12.75" customHeight="1">
      <c r="A4" s="7" t="s">
        <v>26</v>
      </c>
      <c r="B4" s="21">
        <v>1</v>
      </c>
      <c r="C4" s="21">
        <v>1</v>
      </c>
      <c r="D4" s="21">
        <v>1</v>
      </c>
      <c r="E4" s="21">
        <v>0.75</v>
      </c>
      <c r="F4" s="21">
        <v>1</v>
      </c>
      <c r="G4" s="21">
        <v>0</v>
      </c>
      <c r="H4" s="21">
        <v>0</v>
      </c>
      <c r="I4" s="21">
        <v>1</v>
      </c>
      <c r="J4" s="21">
        <v>1</v>
      </c>
      <c r="K4" s="30">
        <v>1</v>
      </c>
      <c r="L4" s="21">
        <v>1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7" t="s">
        <v>26</v>
      </c>
      <c r="AA4" s="6">
        <f aca="true" t="shared" si="0" ref="AA4:AA24">SUM(B4:L4)</f>
        <v>8.75</v>
      </c>
      <c r="AB4" s="6">
        <f aca="true" t="shared" si="1" ref="AB4:AB24">COUNTIF(B4:L4,1)-COUNTIF(B4:L4,-1)</f>
        <v>8</v>
      </c>
      <c r="AC4" s="6">
        <f aca="true" t="shared" si="2" ref="AC4:AC24">11-COUNTIF(B4:L4,0)</f>
        <v>9</v>
      </c>
      <c r="AD4" s="6">
        <f aca="true" t="shared" si="3" ref="AD4:AD24">AC4-AA4</f>
        <v>0.25</v>
      </c>
      <c r="AE4" s="15">
        <f aca="true" t="shared" si="4" ref="AE4:AE24">IF(AC4&gt;0,AA4/AC4*100,0)</f>
        <v>97.22222222222221</v>
      </c>
      <c r="AF4" s="6">
        <f aca="true" t="shared" si="5" ref="AF4:AF24">COUNTIF(B4:L4,-1)</f>
        <v>0</v>
      </c>
      <c r="AG4" s="15">
        <f aca="true" t="shared" si="6" ref="AG4:AG24">IF(AI4&lt;3,IF(AND(AA4*3/55-0.1&gt;0,AH4=1),AA4*3/55-0.1,0),"")</f>
        <v>0.3772727272727273</v>
      </c>
      <c r="AH4" s="6">
        <f aca="true" t="shared" si="7" ref="AH4:AH24">IF(AB4&gt;=2,1,IF(AI4&lt;=2,2,3))</f>
        <v>1</v>
      </c>
      <c r="AI4" s="6">
        <f>IF(AJ4&lt;=22,1,IF(AJ4&lt;=37,2,3))</f>
        <v>1</v>
      </c>
      <c r="AJ4" s="6">
        <v>0</v>
      </c>
      <c r="AK4" s="12">
        <v>0.4</v>
      </c>
      <c r="AL4" s="6">
        <v>64</v>
      </c>
      <c r="AM4" s="6">
        <v>80</v>
      </c>
      <c r="AN4" s="12">
        <f>IF(AND(AL4&gt;=50,AM4&gt;=50),(AL4+AM4)/2,"")</f>
        <v>72</v>
      </c>
      <c r="AO4" s="15">
        <f aca="true" t="shared" si="8" ref="AO4:AO24">IF(AND(AL4&gt;=50,AM4&gt;=50),AN4/20-2.5,"")</f>
        <v>1.1</v>
      </c>
    </row>
    <row r="5" spans="1:41" ht="12.75" customHeight="1">
      <c r="A5" s="7" t="s">
        <v>27</v>
      </c>
      <c r="B5" s="21">
        <v>0</v>
      </c>
      <c r="C5" s="21">
        <v>1</v>
      </c>
      <c r="D5" s="21">
        <v>1</v>
      </c>
      <c r="E5" s="21">
        <v>0.75</v>
      </c>
      <c r="F5" s="21">
        <v>0</v>
      </c>
      <c r="G5" s="21">
        <v>0</v>
      </c>
      <c r="H5" s="21">
        <v>0</v>
      </c>
      <c r="I5" s="21">
        <v>1</v>
      </c>
      <c r="J5" s="21">
        <v>0</v>
      </c>
      <c r="K5" s="30">
        <v>0.5</v>
      </c>
      <c r="L5" s="21">
        <v>0</v>
      </c>
      <c r="M5" s="24"/>
      <c r="N5" s="3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7" t="s">
        <v>27</v>
      </c>
      <c r="AA5" s="6">
        <f t="shared" si="0"/>
        <v>4.25</v>
      </c>
      <c r="AB5" s="6">
        <f t="shared" si="1"/>
        <v>3</v>
      </c>
      <c r="AC5" s="6">
        <f t="shared" si="2"/>
        <v>5</v>
      </c>
      <c r="AD5" s="6">
        <f t="shared" si="3"/>
        <v>0.75</v>
      </c>
      <c r="AE5" s="15">
        <f t="shared" si="4"/>
        <v>85</v>
      </c>
      <c r="AF5" s="6">
        <f t="shared" si="5"/>
        <v>0</v>
      </c>
      <c r="AG5" s="15">
        <f t="shared" si="6"/>
        <v>0.1318181818181818</v>
      </c>
      <c r="AH5" s="6">
        <f t="shared" si="7"/>
        <v>1</v>
      </c>
      <c r="AI5" s="6">
        <f>IF(AJ5&lt;=22,1,IF(AJ5&lt;=37,2,3))</f>
        <v>1</v>
      </c>
      <c r="AJ5" s="6">
        <v>10</v>
      </c>
      <c r="AK5" s="12">
        <v>0.5</v>
      </c>
      <c r="AL5" s="6"/>
      <c r="AM5" s="6"/>
      <c r="AN5" s="12">
        <f aca="true" t="shared" si="9" ref="AN5:AN24">IF(AND(AL5&gt;=50,AM5&gt;=50),(AL5+AM5)/2,"")</f>
      </c>
      <c r="AO5" s="15">
        <f t="shared" si="8"/>
      </c>
    </row>
    <row r="6" spans="1:41" ht="12.75" customHeight="1">
      <c r="A6" s="7" t="s">
        <v>28</v>
      </c>
      <c r="B6" s="21">
        <v>0</v>
      </c>
      <c r="C6" s="21">
        <v>1</v>
      </c>
      <c r="D6" s="21">
        <v>1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30">
        <v>0</v>
      </c>
      <c r="L6" s="21">
        <v>0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7" t="s">
        <v>28</v>
      </c>
      <c r="AA6" s="6">
        <f t="shared" si="0"/>
        <v>2</v>
      </c>
      <c r="AB6" s="6">
        <f t="shared" si="1"/>
        <v>2</v>
      </c>
      <c r="AC6" s="6">
        <f t="shared" si="2"/>
        <v>2</v>
      </c>
      <c r="AD6" s="6">
        <f t="shared" si="3"/>
        <v>0</v>
      </c>
      <c r="AE6" s="15">
        <f t="shared" si="4"/>
        <v>100</v>
      </c>
      <c r="AF6" s="6">
        <f t="shared" si="5"/>
        <v>0</v>
      </c>
      <c r="AG6" s="15">
        <f t="shared" si="6"/>
        <v>0.00909090909090908</v>
      </c>
      <c r="AH6" s="6">
        <f t="shared" si="7"/>
        <v>1</v>
      </c>
      <c r="AI6" s="6">
        <f aca="true" t="shared" si="10" ref="AI6:AI24">IF(AJ6&lt;=22,1,IF(AJ6&lt;=37,2,3))</f>
        <v>1</v>
      </c>
      <c r="AJ6" s="6">
        <v>17</v>
      </c>
      <c r="AK6" s="12">
        <v>0.2</v>
      </c>
      <c r="AL6" s="6"/>
      <c r="AM6" s="6"/>
      <c r="AN6" s="12">
        <f t="shared" si="9"/>
      </c>
      <c r="AO6" s="15">
        <f t="shared" si="8"/>
      </c>
    </row>
    <row r="7" spans="1:41" ht="12.75" customHeight="1">
      <c r="A7" s="7" t="s">
        <v>29</v>
      </c>
      <c r="B7" s="21">
        <v>0.5</v>
      </c>
      <c r="C7" s="21">
        <v>1</v>
      </c>
      <c r="D7" s="21">
        <v>1</v>
      </c>
      <c r="E7" s="21">
        <v>0.5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30">
        <v>0</v>
      </c>
      <c r="L7" s="21">
        <v>0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 t="s">
        <v>29</v>
      </c>
      <c r="AA7" s="6">
        <f t="shared" si="0"/>
        <v>3</v>
      </c>
      <c r="AB7" s="6">
        <f t="shared" si="1"/>
        <v>2</v>
      </c>
      <c r="AC7" s="6">
        <f t="shared" si="2"/>
        <v>4</v>
      </c>
      <c r="AD7" s="6">
        <f t="shared" si="3"/>
        <v>1</v>
      </c>
      <c r="AE7" s="15">
        <f t="shared" si="4"/>
        <v>75</v>
      </c>
      <c r="AF7" s="6">
        <f t="shared" si="5"/>
        <v>0</v>
      </c>
      <c r="AG7" s="15">
        <f t="shared" si="6"/>
        <v>0.06363636363636363</v>
      </c>
      <c r="AH7" s="6">
        <f t="shared" si="7"/>
        <v>1</v>
      </c>
      <c r="AI7" s="6">
        <f t="shared" si="10"/>
        <v>1</v>
      </c>
      <c r="AJ7" s="6">
        <v>2</v>
      </c>
      <c r="AK7" s="12">
        <v>0.2</v>
      </c>
      <c r="AL7" s="6"/>
      <c r="AM7" s="6"/>
      <c r="AN7" s="12">
        <f t="shared" si="9"/>
      </c>
      <c r="AO7" s="15">
        <f t="shared" si="8"/>
      </c>
    </row>
    <row r="8" spans="1:41" ht="12.75" customHeight="1">
      <c r="A8" s="7" t="s">
        <v>30</v>
      </c>
      <c r="B8" s="21">
        <v>1</v>
      </c>
      <c r="C8" s="21">
        <v>1</v>
      </c>
      <c r="D8" s="21">
        <v>0</v>
      </c>
      <c r="E8" s="21">
        <v>0.75</v>
      </c>
      <c r="F8" s="21">
        <v>0</v>
      </c>
      <c r="G8" s="21">
        <v>1</v>
      </c>
      <c r="H8" s="21">
        <v>0</v>
      </c>
      <c r="I8" s="21">
        <v>0</v>
      </c>
      <c r="J8" s="21">
        <v>0</v>
      </c>
      <c r="K8" s="30">
        <v>0</v>
      </c>
      <c r="L8" s="21">
        <v>1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7" t="s">
        <v>30</v>
      </c>
      <c r="AA8" s="6">
        <f t="shared" si="0"/>
        <v>4.75</v>
      </c>
      <c r="AB8" s="6">
        <f t="shared" si="1"/>
        <v>4</v>
      </c>
      <c r="AC8" s="6">
        <f t="shared" si="2"/>
        <v>5</v>
      </c>
      <c r="AD8" s="6">
        <f t="shared" si="3"/>
        <v>0.25</v>
      </c>
      <c r="AE8" s="15">
        <f t="shared" si="4"/>
        <v>95</v>
      </c>
      <c r="AF8" s="6">
        <f t="shared" si="5"/>
        <v>0</v>
      </c>
      <c r="AG8" s="15">
        <f t="shared" si="6"/>
        <v>0.1590909090909091</v>
      </c>
      <c r="AH8" s="6">
        <f t="shared" si="7"/>
        <v>1</v>
      </c>
      <c r="AI8" s="6">
        <f t="shared" si="10"/>
        <v>2</v>
      </c>
      <c r="AJ8" s="6">
        <v>29</v>
      </c>
      <c r="AK8" s="12">
        <v>0.4</v>
      </c>
      <c r="AL8" s="6">
        <v>41</v>
      </c>
      <c r="AM8" s="6"/>
      <c r="AN8" s="12">
        <f t="shared" si="9"/>
      </c>
      <c r="AO8" s="15">
        <f t="shared" si="8"/>
      </c>
    </row>
    <row r="9" spans="1:41" ht="12.75" customHeight="1">
      <c r="A9" s="7" t="s">
        <v>31</v>
      </c>
      <c r="B9" s="21">
        <v>0</v>
      </c>
      <c r="C9" s="21">
        <v>0</v>
      </c>
      <c r="D9" s="21">
        <v>1</v>
      </c>
      <c r="E9" s="21">
        <v>0</v>
      </c>
      <c r="F9" s="21">
        <v>0.25</v>
      </c>
      <c r="G9" s="21">
        <v>0</v>
      </c>
      <c r="H9" s="21">
        <v>0</v>
      </c>
      <c r="I9" s="21">
        <v>1</v>
      </c>
      <c r="J9" s="21">
        <v>0</v>
      </c>
      <c r="K9" s="30">
        <v>0</v>
      </c>
      <c r="L9" s="21">
        <v>0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7" t="s">
        <v>31</v>
      </c>
      <c r="AA9" s="6">
        <f t="shared" si="0"/>
        <v>2.25</v>
      </c>
      <c r="AB9" s="6">
        <f t="shared" si="1"/>
        <v>2</v>
      </c>
      <c r="AC9" s="6">
        <f t="shared" si="2"/>
        <v>3</v>
      </c>
      <c r="AD9" s="6">
        <f t="shared" si="3"/>
        <v>0.75</v>
      </c>
      <c r="AE9" s="15">
        <f t="shared" si="4"/>
        <v>75</v>
      </c>
      <c r="AF9" s="6">
        <f t="shared" si="5"/>
        <v>0</v>
      </c>
      <c r="AG9" s="15">
        <f t="shared" si="6"/>
        <v>0.02272727272727272</v>
      </c>
      <c r="AH9" s="6">
        <f t="shared" si="7"/>
        <v>1</v>
      </c>
      <c r="AI9" s="6">
        <f t="shared" si="10"/>
        <v>1</v>
      </c>
      <c r="AJ9" s="6">
        <v>21</v>
      </c>
      <c r="AK9" s="12">
        <v>0.2</v>
      </c>
      <c r="AL9" s="6"/>
      <c r="AM9" s="6"/>
      <c r="AN9" s="12">
        <f t="shared" si="9"/>
      </c>
      <c r="AO9" s="15">
        <f t="shared" si="8"/>
      </c>
    </row>
    <row r="10" spans="1:41" ht="12.75" customHeight="1">
      <c r="A10" s="7" t="s">
        <v>32</v>
      </c>
      <c r="B10" s="21">
        <v>0</v>
      </c>
      <c r="C10" s="21">
        <v>1</v>
      </c>
      <c r="D10" s="21">
        <v>1</v>
      </c>
      <c r="E10" s="21">
        <v>0.5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30">
        <v>0</v>
      </c>
      <c r="L10" s="21"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7" t="s">
        <v>32</v>
      </c>
      <c r="AA10" s="6">
        <f t="shared" si="0"/>
        <v>2.5</v>
      </c>
      <c r="AB10" s="6">
        <f t="shared" si="1"/>
        <v>2</v>
      </c>
      <c r="AC10" s="6">
        <f t="shared" si="2"/>
        <v>3</v>
      </c>
      <c r="AD10" s="6">
        <f t="shared" si="3"/>
        <v>0.5</v>
      </c>
      <c r="AE10" s="15">
        <f t="shared" si="4"/>
        <v>83.33333333333334</v>
      </c>
      <c r="AF10" s="6">
        <f t="shared" si="5"/>
        <v>0</v>
      </c>
      <c r="AG10" s="15">
        <f t="shared" si="6"/>
        <v>0.03636363636363635</v>
      </c>
      <c r="AH10" s="6">
        <f t="shared" si="7"/>
        <v>1</v>
      </c>
      <c r="AI10" s="6">
        <f t="shared" si="10"/>
        <v>1</v>
      </c>
      <c r="AJ10" s="6">
        <v>20</v>
      </c>
      <c r="AK10" s="12">
        <v>0.2</v>
      </c>
      <c r="AL10" s="6"/>
      <c r="AM10" s="6"/>
      <c r="AN10" s="12">
        <f t="shared" si="9"/>
      </c>
      <c r="AO10" s="15">
        <f t="shared" si="8"/>
      </c>
    </row>
    <row r="11" spans="1:41" ht="12.75" customHeight="1">
      <c r="A11" s="7" t="s">
        <v>33</v>
      </c>
      <c r="B11" s="21">
        <v>0</v>
      </c>
      <c r="C11" s="21">
        <v>1</v>
      </c>
      <c r="D11" s="21">
        <v>0.75</v>
      </c>
      <c r="E11" s="21">
        <v>0.5</v>
      </c>
      <c r="F11" s="21">
        <v>0</v>
      </c>
      <c r="G11" s="21">
        <v>0</v>
      </c>
      <c r="H11" s="21">
        <v>0</v>
      </c>
      <c r="I11" s="21">
        <v>0</v>
      </c>
      <c r="J11" s="21">
        <v>0.5</v>
      </c>
      <c r="K11" s="30">
        <v>1</v>
      </c>
      <c r="L11" s="21">
        <v>0.75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7" t="s">
        <v>33</v>
      </c>
      <c r="AA11" s="6">
        <f t="shared" si="0"/>
        <v>4.5</v>
      </c>
      <c r="AB11" s="6">
        <f t="shared" si="1"/>
        <v>2</v>
      </c>
      <c r="AC11" s="6">
        <f t="shared" si="2"/>
        <v>6</v>
      </c>
      <c r="AD11" s="6">
        <f t="shared" si="3"/>
        <v>1.5</v>
      </c>
      <c r="AE11" s="15">
        <f t="shared" si="4"/>
        <v>75</v>
      </c>
      <c r="AF11" s="6">
        <f t="shared" si="5"/>
        <v>0</v>
      </c>
      <c r="AG11" s="15">
        <f t="shared" si="6"/>
        <v>0.14545454545454545</v>
      </c>
      <c r="AH11" s="6">
        <f t="shared" si="7"/>
        <v>1</v>
      </c>
      <c r="AI11" s="6">
        <f t="shared" si="10"/>
        <v>1</v>
      </c>
      <c r="AJ11" s="6">
        <v>8</v>
      </c>
      <c r="AK11" s="12">
        <v>0.2</v>
      </c>
      <c r="AL11" s="6"/>
      <c r="AM11" s="6"/>
      <c r="AN11" s="12">
        <f t="shared" si="9"/>
      </c>
      <c r="AO11" s="15">
        <f t="shared" si="8"/>
      </c>
    </row>
    <row r="12" spans="1:41" ht="12.75" customHeight="1">
      <c r="A12" s="7" t="s">
        <v>34</v>
      </c>
      <c r="B12" s="21">
        <v>0</v>
      </c>
      <c r="C12" s="21">
        <v>1</v>
      </c>
      <c r="D12" s="21">
        <v>1</v>
      </c>
      <c r="E12" s="21">
        <v>0.75</v>
      </c>
      <c r="F12" s="21">
        <v>0</v>
      </c>
      <c r="G12" s="21">
        <v>0</v>
      </c>
      <c r="H12" s="21">
        <v>0</v>
      </c>
      <c r="I12" s="21">
        <v>1</v>
      </c>
      <c r="J12" s="21">
        <v>0.5</v>
      </c>
      <c r="K12" s="30">
        <v>0.5</v>
      </c>
      <c r="L12" s="21"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7" t="s">
        <v>34</v>
      </c>
      <c r="AA12" s="6">
        <f t="shared" si="0"/>
        <v>4.75</v>
      </c>
      <c r="AB12" s="6">
        <f t="shared" si="1"/>
        <v>3</v>
      </c>
      <c r="AC12" s="6">
        <f t="shared" si="2"/>
        <v>6</v>
      </c>
      <c r="AD12" s="6">
        <f t="shared" si="3"/>
        <v>1.25</v>
      </c>
      <c r="AE12" s="15">
        <f t="shared" si="4"/>
        <v>79.16666666666666</v>
      </c>
      <c r="AF12" s="6">
        <f t="shared" si="5"/>
        <v>0</v>
      </c>
      <c r="AG12" s="15">
        <f t="shared" si="6"/>
        <v>0.1590909090909091</v>
      </c>
      <c r="AH12" s="6">
        <f t="shared" si="7"/>
        <v>1</v>
      </c>
      <c r="AI12" s="6">
        <f t="shared" si="10"/>
        <v>1</v>
      </c>
      <c r="AJ12" s="6">
        <v>17</v>
      </c>
      <c r="AK12" s="12">
        <v>0.3</v>
      </c>
      <c r="AL12" s="6"/>
      <c r="AM12" s="6"/>
      <c r="AN12" s="12">
        <f t="shared" si="9"/>
      </c>
      <c r="AO12" s="15">
        <f t="shared" si="8"/>
      </c>
    </row>
    <row r="13" spans="1:41" ht="12.75" customHeight="1">
      <c r="A13" s="7" t="s">
        <v>35</v>
      </c>
      <c r="B13" s="21">
        <v>1</v>
      </c>
      <c r="C13" s="21">
        <v>1</v>
      </c>
      <c r="D13" s="21">
        <v>1</v>
      </c>
      <c r="E13" s="21">
        <v>0.75</v>
      </c>
      <c r="F13" s="21">
        <v>0.5</v>
      </c>
      <c r="G13" s="21">
        <v>0</v>
      </c>
      <c r="H13" s="21">
        <v>0</v>
      </c>
      <c r="I13" s="21">
        <v>1</v>
      </c>
      <c r="J13" s="21">
        <v>0</v>
      </c>
      <c r="K13" s="30">
        <v>0</v>
      </c>
      <c r="L13" s="21">
        <v>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7" t="s">
        <v>35</v>
      </c>
      <c r="AA13" s="6">
        <f t="shared" si="0"/>
        <v>5.25</v>
      </c>
      <c r="AB13" s="6">
        <f t="shared" si="1"/>
        <v>4</v>
      </c>
      <c r="AC13" s="6">
        <f t="shared" si="2"/>
        <v>6</v>
      </c>
      <c r="AD13" s="6">
        <f t="shared" si="3"/>
        <v>0.75</v>
      </c>
      <c r="AE13" s="15">
        <f t="shared" si="4"/>
        <v>87.5</v>
      </c>
      <c r="AF13" s="6">
        <f t="shared" si="5"/>
        <v>0</v>
      </c>
      <c r="AG13" s="15">
        <f t="shared" si="6"/>
        <v>0.18636363636363637</v>
      </c>
      <c r="AH13" s="6">
        <f t="shared" si="7"/>
        <v>1</v>
      </c>
      <c r="AI13" s="6">
        <f t="shared" si="10"/>
        <v>1</v>
      </c>
      <c r="AJ13" s="6">
        <v>12</v>
      </c>
      <c r="AK13" s="12">
        <v>0.2</v>
      </c>
      <c r="AL13" s="6">
        <v>31</v>
      </c>
      <c r="AM13" s="6"/>
      <c r="AN13" s="12">
        <f t="shared" si="9"/>
      </c>
      <c r="AO13" s="15">
        <f t="shared" si="8"/>
      </c>
    </row>
    <row r="14" spans="1:41" ht="12.75" customHeight="1">
      <c r="A14" s="7" t="s">
        <v>36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1</v>
      </c>
      <c r="J14" s="21">
        <v>0</v>
      </c>
      <c r="K14" s="30">
        <v>0.5</v>
      </c>
      <c r="L14" s="21">
        <v>1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 t="s">
        <v>36</v>
      </c>
      <c r="AA14" s="6">
        <f t="shared" si="0"/>
        <v>2.5</v>
      </c>
      <c r="AB14" s="6">
        <f t="shared" si="1"/>
        <v>2</v>
      </c>
      <c r="AC14" s="6">
        <f t="shared" si="2"/>
        <v>3</v>
      </c>
      <c r="AD14" s="6">
        <f t="shared" si="3"/>
        <v>0.5</v>
      </c>
      <c r="AE14" s="15">
        <f t="shared" si="4"/>
        <v>83.33333333333334</v>
      </c>
      <c r="AF14" s="6">
        <f t="shared" si="5"/>
        <v>0</v>
      </c>
      <c r="AG14" s="15">
        <f t="shared" si="6"/>
        <v>0.03636363636363635</v>
      </c>
      <c r="AH14" s="6">
        <f t="shared" si="7"/>
        <v>1</v>
      </c>
      <c r="AI14" s="6">
        <f t="shared" si="10"/>
        <v>1</v>
      </c>
      <c r="AJ14" s="6">
        <v>19</v>
      </c>
      <c r="AK14" s="12">
        <v>0.2</v>
      </c>
      <c r="AL14" s="6"/>
      <c r="AM14" s="6"/>
      <c r="AN14" s="12">
        <f t="shared" si="9"/>
      </c>
      <c r="AO14" s="15">
        <f t="shared" si="8"/>
      </c>
    </row>
    <row r="15" spans="1:41" ht="12.75" customHeight="1">
      <c r="A15" s="7" t="s">
        <v>37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30">
        <v>0</v>
      </c>
      <c r="L15" s="21">
        <v>0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7" t="s">
        <v>37</v>
      </c>
      <c r="AA15" s="6">
        <f t="shared" si="0"/>
        <v>0</v>
      </c>
      <c r="AB15" s="6">
        <f t="shared" si="1"/>
        <v>0</v>
      </c>
      <c r="AC15" s="6">
        <f t="shared" si="2"/>
        <v>0</v>
      </c>
      <c r="AD15" s="6">
        <f t="shared" si="3"/>
        <v>0</v>
      </c>
      <c r="AE15" s="15">
        <f t="shared" si="4"/>
        <v>0</v>
      </c>
      <c r="AF15" s="6">
        <f t="shared" si="5"/>
        <v>0</v>
      </c>
      <c r="AG15" s="15">
        <f t="shared" si="6"/>
      </c>
      <c r="AH15" s="6">
        <f t="shared" si="7"/>
        <v>3</v>
      </c>
      <c r="AI15" s="6">
        <f t="shared" si="10"/>
        <v>3</v>
      </c>
      <c r="AJ15" s="6">
        <v>64</v>
      </c>
      <c r="AK15" s="12">
        <f>IF(AI15&lt;3,IF(AI15=2,0,"upiši"),"")</f>
      </c>
      <c r="AL15" s="6"/>
      <c r="AM15" s="6"/>
      <c r="AN15" s="12">
        <f t="shared" si="9"/>
      </c>
      <c r="AO15" s="15">
        <f t="shared" si="8"/>
      </c>
    </row>
    <row r="16" spans="1:41" ht="12.75" customHeight="1">
      <c r="A16" s="7" t="s">
        <v>38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30">
        <v>0</v>
      </c>
      <c r="L16" s="21">
        <v>0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7" t="s">
        <v>38</v>
      </c>
      <c r="AA16" s="6">
        <f t="shared" si="0"/>
        <v>0</v>
      </c>
      <c r="AB16" s="6">
        <f t="shared" si="1"/>
        <v>0</v>
      </c>
      <c r="AC16" s="6">
        <f t="shared" si="2"/>
        <v>0</v>
      </c>
      <c r="AD16" s="6">
        <f t="shared" si="3"/>
        <v>0</v>
      </c>
      <c r="AE16" s="15">
        <f t="shared" si="4"/>
        <v>0</v>
      </c>
      <c r="AF16" s="6">
        <f t="shared" si="5"/>
        <v>0</v>
      </c>
      <c r="AG16" s="15">
        <f t="shared" si="6"/>
      </c>
      <c r="AH16" s="6">
        <f t="shared" si="7"/>
        <v>3</v>
      </c>
      <c r="AI16" s="6">
        <f t="shared" si="10"/>
        <v>3</v>
      </c>
      <c r="AJ16" s="6">
        <v>61</v>
      </c>
      <c r="AK16" s="12">
        <f>IF(AI16&lt;3,IF(AI16=2,0,"upiši"),"")</f>
      </c>
      <c r="AL16" s="6"/>
      <c r="AM16" s="6"/>
      <c r="AN16" s="12">
        <f t="shared" si="9"/>
      </c>
      <c r="AO16" s="15">
        <f t="shared" si="8"/>
      </c>
    </row>
    <row r="17" spans="1:41" ht="12.75" customHeight="1">
      <c r="A17" s="7" t="s">
        <v>39</v>
      </c>
      <c r="B17" s="21">
        <v>0</v>
      </c>
      <c r="C17" s="21">
        <v>1</v>
      </c>
      <c r="D17" s="21">
        <v>1</v>
      </c>
      <c r="E17" s="21">
        <v>0.5</v>
      </c>
      <c r="F17" s="21">
        <v>0.75</v>
      </c>
      <c r="G17" s="21">
        <v>1</v>
      </c>
      <c r="H17" s="21">
        <v>1</v>
      </c>
      <c r="I17" s="21">
        <v>1</v>
      </c>
      <c r="J17" s="21">
        <v>1</v>
      </c>
      <c r="K17" s="30">
        <v>1</v>
      </c>
      <c r="L17" s="21">
        <v>0.75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7" t="s">
        <v>39</v>
      </c>
      <c r="AA17" s="6">
        <f t="shared" si="0"/>
        <v>9</v>
      </c>
      <c r="AB17" s="6">
        <f t="shared" si="1"/>
        <v>7</v>
      </c>
      <c r="AC17" s="6">
        <f t="shared" si="2"/>
        <v>10</v>
      </c>
      <c r="AD17" s="6">
        <f t="shared" si="3"/>
        <v>1</v>
      </c>
      <c r="AE17" s="15">
        <f t="shared" si="4"/>
        <v>90</v>
      </c>
      <c r="AF17" s="6">
        <f t="shared" si="5"/>
        <v>0</v>
      </c>
      <c r="AG17" s="15">
        <f t="shared" si="6"/>
        <v>0.3909090909090909</v>
      </c>
      <c r="AH17" s="6">
        <f t="shared" si="7"/>
        <v>1</v>
      </c>
      <c r="AI17" s="6">
        <f t="shared" si="10"/>
        <v>1</v>
      </c>
      <c r="AJ17" s="6">
        <v>7</v>
      </c>
      <c r="AK17" s="12">
        <v>0.5</v>
      </c>
      <c r="AL17" s="6">
        <v>100</v>
      </c>
      <c r="AM17" s="12">
        <v>95</v>
      </c>
      <c r="AN17" s="12">
        <f t="shared" si="9"/>
        <v>97.5</v>
      </c>
      <c r="AO17" s="15">
        <f t="shared" si="8"/>
        <v>2.375</v>
      </c>
    </row>
    <row r="18" spans="1:41" ht="12.75" customHeight="1">
      <c r="A18" s="7" t="s">
        <v>40</v>
      </c>
      <c r="B18" s="21">
        <v>1</v>
      </c>
      <c r="C18" s="21">
        <v>1</v>
      </c>
      <c r="D18" s="21">
        <v>1</v>
      </c>
      <c r="E18" s="21">
        <v>1</v>
      </c>
      <c r="F18" s="21">
        <v>1</v>
      </c>
      <c r="G18" s="21">
        <v>0</v>
      </c>
      <c r="H18" s="21">
        <v>1</v>
      </c>
      <c r="I18" s="21">
        <v>1</v>
      </c>
      <c r="J18" s="21">
        <v>1</v>
      </c>
      <c r="K18" s="30">
        <v>1</v>
      </c>
      <c r="L18" s="21">
        <v>1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7" t="s">
        <v>40</v>
      </c>
      <c r="AA18" s="6">
        <f t="shared" si="0"/>
        <v>10</v>
      </c>
      <c r="AB18" s="6">
        <f t="shared" si="1"/>
        <v>10</v>
      </c>
      <c r="AC18" s="6">
        <f t="shared" si="2"/>
        <v>10</v>
      </c>
      <c r="AD18" s="6">
        <f t="shared" si="3"/>
        <v>0</v>
      </c>
      <c r="AE18" s="15">
        <f t="shared" si="4"/>
        <v>100</v>
      </c>
      <c r="AF18" s="6">
        <f t="shared" si="5"/>
        <v>0</v>
      </c>
      <c r="AG18" s="15">
        <f t="shared" si="6"/>
        <v>0.44545454545454544</v>
      </c>
      <c r="AH18" s="6">
        <f t="shared" si="7"/>
        <v>1</v>
      </c>
      <c r="AI18" s="6">
        <f t="shared" si="10"/>
        <v>1</v>
      </c>
      <c r="AJ18" s="6">
        <v>3</v>
      </c>
      <c r="AK18" s="12">
        <v>0.3</v>
      </c>
      <c r="AL18" s="6">
        <v>53</v>
      </c>
      <c r="AM18" s="6">
        <v>87</v>
      </c>
      <c r="AN18" s="12">
        <f t="shared" si="9"/>
        <v>70</v>
      </c>
      <c r="AO18" s="15">
        <f t="shared" si="8"/>
        <v>1</v>
      </c>
    </row>
    <row r="19" spans="1:41" ht="12.75" customHeight="1">
      <c r="A19" s="7" t="s">
        <v>41</v>
      </c>
      <c r="B19" s="21">
        <v>0.5</v>
      </c>
      <c r="C19" s="21">
        <v>0</v>
      </c>
      <c r="D19" s="21">
        <v>1</v>
      </c>
      <c r="E19" s="21">
        <v>0.5</v>
      </c>
      <c r="F19" s="21">
        <v>0.5</v>
      </c>
      <c r="G19" s="21">
        <v>0</v>
      </c>
      <c r="H19" s="22">
        <v>1</v>
      </c>
      <c r="I19" s="21">
        <v>1</v>
      </c>
      <c r="J19" s="21">
        <v>0.5</v>
      </c>
      <c r="K19" s="30">
        <v>0</v>
      </c>
      <c r="L19" s="21">
        <v>0.75</v>
      </c>
      <c r="M19" s="24"/>
      <c r="N19" s="3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7" t="s">
        <v>41</v>
      </c>
      <c r="AA19" s="6">
        <f t="shared" si="0"/>
        <v>5.75</v>
      </c>
      <c r="AB19" s="6">
        <f t="shared" si="1"/>
        <v>3</v>
      </c>
      <c r="AC19" s="6">
        <f t="shared" si="2"/>
        <v>8</v>
      </c>
      <c r="AD19" s="6">
        <f t="shared" si="3"/>
        <v>2.25</v>
      </c>
      <c r="AE19" s="15">
        <f t="shared" si="4"/>
        <v>71.875</v>
      </c>
      <c r="AF19" s="6">
        <f t="shared" si="5"/>
        <v>0</v>
      </c>
      <c r="AG19" s="15">
        <f t="shared" si="6"/>
        <v>0.21363636363636365</v>
      </c>
      <c r="AH19" s="6">
        <f t="shared" si="7"/>
        <v>1</v>
      </c>
      <c r="AI19" s="6">
        <f t="shared" si="10"/>
        <v>1</v>
      </c>
      <c r="AJ19" s="6">
        <v>18</v>
      </c>
      <c r="AK19" s="12">
        <v>0.2</v>
      </c>
      <c r="AL19" s="6"/>
      <c r="AM19" s="6"/>
      <c r="AN19" s="12">
        <f t="shared" si="9"/>
      </c>
      <c r="AO19" s="15">
        <f t="shared" si="8"/>
      </c>
    </row>
    <row r="20" spans="1:41" ht="12.75" customHeight="1">
      <c r="A20" s="7" t="s">
        <v>42</v>
      </c>
      <c r="B20" s="21">
        <v>0</v>
      </c>
      <c r="C20" s="21">
        <v>0</v>
      </c>
      <c r="D20" s="21">
        <v>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30">
        <v>0</v>
      </c>
      <c r="L20" s="21">
        <v>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7" t="s">
        <v>42</v>
      </c>
      <c r="AA20" s="6">
        <f t="shared" si="0"/>
        <v>1</v>
      </c>
      <c r="AB20" s="6">
        <f t="shared" si="1"/>
        <v>1</v>
      </c>
      <c r="AC20" s="6">
        <f t="shared" si="2"/>
        <v>1</v>
      </c>
      <c r="AD20" s="6">
        <f t="shared" si="3"/>
        <v>0</v>
      </c>
      <c r="AE20" s="15">
        <f t="shared" si="4"/>
        <v>100</v>
      </c>
      <c r="AF20" s="6">
        <f t="shared" si="5"/>
        <v>0</v>
      </c>
      <c r="AG20" s="15">
        <f t="shared" si="6"/>
      </c>
      <c r="AH20" s="6">
        <f t="shared" si="7"/>
        <v>3</v>
      </c>
      <c r="AI20" s="6">
        <f t="shared" si="10"/>
        <v>3</v>
      </c>
      <c r="AJ20" s="6">
        <v>39</v>
      </c>
      <c r="AK20" s="12">
        <f>IF(AI20&lt;3,IF(AI20=2,0,"upiši"),"")</f>
      </c>
      <c r="AL20" s="6"/>
      <c r="AM20" s="6"/>
      <c r="AN20" s="12">
        <f t="shared" si="9"/>
      </c>
      <c r="AO20" s="15">
        <f t="shared" si="8"/>
      </c>
    </row>
    <row r="21" spans="1:41" ht="12.75" customHeight="1">
      <c r="A21" s="7" t="s">
        <v>43</v>
      </c>
      <c r="B21" s="21">
        <v>0</v>
      </c>
      <c r="C21" s="21">
        <v>0</v>
      </c>
      <c r="D21" s="21">
        <v>0</v>
      </c>
      <c r="E21" s="21">
        <v>0.25</v>
      </c>
      <c r="F21" s="21">
        <v>0.25</v>
      </c>
      <c r="G21" s="21">
        <v>0</v>
      </c>
      <c r="H21" s="21">
        <v>0</v>
      </c>
      <c r="I21" s="21">
        <v>-1</v>
      </c>
      <c r="J21" s="21">
        <v>1</v>
      </c>
      <c r="K21" s="30">
        <v>0.75</v>
      </c>
      <c r="L21" s="21">
        <v>0.5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7" t="s">
        <v>43</v>
      </c>
      <c r="AA21" s="6">
        <f t="shared" si="0"/>
        <v>1.75</v>
      </c>
      <c r="AB21" s="6">
        <f t="shared" si="1"/>
        <v>0</v>
      </c>
      <c r="AC21" s="6">
        <f t="shared" si="2"/>
        <v>6</v>
      </c>
      <c r="AD21" s="6">
        <f t="shared" si="3"/>
        <v>4.25</v>
      </c>
      <c r="AE21" s="15">
        <f t="shared" si="4"/>
        <v>29.166666666666668</v>
      </c>
      <c r="AF21" s="6">
        <f t="shared" si="5"/>
        <v>1</v>
      </c>
      <c r="AG21" s="15">
        <f t="shared" si="6"/>
        <v>0</v>
      </c>
      <c r="AH21" s="6">
        <f t="shared" si="7"/>
        <v>2</v>
      </c>
      <c r="AI21" s="6">
        <f t="shared" si="10"/>
        <v>1</v>
      </c>
      <c r="AJ21" s="6">
        <v>6</v>
      </c>
      <c r="AK21" s="12">
        <v>0.3</v>
      </c>
      <c r="AL21" s="6"/>
      <c r="AM21" s="6"/>
      <c r="AN21" s="12">
        <f t="shared" si="9"/>
      </c>
      <c r="AO21" s="15">
        <f t="shared" si="8"/>
      </c>
    </row>
    <row r="22" spans="1:41" ht="12.75" customHeight="1">
      <c r="A22" s="7" t="s">
        <v>44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30">
        <v>0</v>
      </c>
      <c r="L22" s="21">
        <v>0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 t="s">
        <v>44</v>
      </c>
      <c r="AA22" s="6">
        <f t="shared" si="0"/>
        <v>0</v>
      </c>
      <c r="AB22" s="6">
        <f t="shared" si="1"/>
        <v>0</v>
      </c>
      <c r="AC22" s="6">
        <f t="shared" si="2"/>
        <v>0</v>
      </c>
      <c r="AD22" s="6">
        <f t="shared" si="3"/>
        <v>0</v>
      </c>
      <c r="AE22" s="15">
        <f t="shared" si="4"/>
        <v>0</v>
      </c>
      <c r="AF22" s="6">
        <f t="shared" si="5"/>
        <v>0</v>
      </c>
      <c r="AG22" s="15">
        <f t="shared" si="6"/>
      </c>
      <c r="AH22" s="6">
        <f t="shared" si="7"/>
        <v>3</v>
      </c>
      <c r="AI22" s="6">
        <f t="shared" si="10"/>
        <v>3</v>
      </c>
      <c r="AJ22" s="6">
        <v>64</v>
      </c>
      <c r="AK22" s="12">
        <f>IF(AI22&lt;3,IF(AI22=2,0,"upiši"),"")</f>
      </c>
      <c r="AL22" s="6"/>
      <c r="AM22" s="6"/>
      <c r="AN22" s="12">
        <f t="shared" si="9"/>
      </c>
      <c r="AO22" s="15">
        <f t="shared" si="8"/>
      </c>
    </row>
    <row r="23" spans="1:41" ht="12.75" customHeight="1">
      <c r="A23" s="7" t="s">
        <v>45</v>
      </c>
      <c r="B23" s="21">
        <v>0</v>
      </c>
      <c r="C23" s="21">
        <v>0</v>
      </c>
      <c r="D23" s="21">
        <v>1</v>
      </c>
      <c r="E23" s="21">
        <v>0</v>
      </c>
      <c r="F23" s="21">
        <v>0</v>
      </c>
      <c r="G23" s="21">
        <v>0</v>
      </c>
      <c r="H23" s="21">
        <v>1</v>
      </c>
      <c r="I23" s="21">
        <v>1</v>
      </c>
      <c r="J23" s="21">
        <v>0</v>
      </c>
      <c r="K23" s="30">
        <v>0</v>
      </c>
      <c r="L23" s="21">
        <v>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7" t="s">
        <v>45</v>
      </c>
      <c r="AA23" s="6">
        <f t="shared" si="0"/>
        <v>3</v>
      </c>
      <c r="AB23" s="6">
        <f t="shared" si="1"/>
        <v>3</v>
      </c>
      <c r="AC23" s="6">
        <f t="shared" si="2"/>
        <v>3</v>
      </c>
      <c r="AD23" s="6">
        <f t="shared" si="3"/>
        <v>0</v>
      </c>
      <c r="AE23" s="15">
        <f t="shared" si="4"/>
        <v>100</v>
      </c>
      <c r="AF23" s="6">
        <f t="shared" si="5"/>
        <v>0</v>
      </c>
      <c r="AG23" s="15">
        <f t="shared" si="6"/>
        <v>0.06363636363636363</v>
      </c>
      <c r="AH23" s="6">
        <f t="shared" si="7"/>
        <v>1</v>
      </c>
      <c r="AI23" s="6">
        <f t="shared" si="10"/>
        <v>1</v>
      </c>
      <c r="AJ23" s="6">
        <v>2</v>
      </c>
      <c r="AK23" s="12">
        <v>0.2</v>
      </c>
      <c r="AL23" s="6"/>
      <c r="AM23" s="6"/>
      <c r="AN23" s="12">
        <f t="shared" si="9"/>
      </c>
      <c r="AO23" s="15">
        <f t="shared" si="8"/>
      </c>
    </row>
    <row r="24" spans="1:41" ht="12.75" customHeight="1">
      <c r="A24" s="7" t="s">
        <v>46</v>
      </c>
      <c r="B24" s="21">
        <v>0.5</v>
      </c>
      <c r="C24" s="21">
        <v>1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1</v>
      </c>
      <c r="J24" s="21">
        <v>0</v>
      </c>
      <c r="K24" s="30">
        <v>0</v>
      </c>
      <c r="L24" s="21">
        <v>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7" t="s">
        <v>46</v>
      </c>
      <c r="AA24" s="6">
        <f t="shared" si="0"/>
        <v>3.5</v>
      </c>
      <c r="AB24" s="6">
        <f t="shared" si="1"/>
        <v>3</v>
      </c>
      <c r="AC24" s="6">
        <f t="shared" si="2"/>
        <v>4</v>
      </c>
      <c r="AD24" s="6">
        <f t="shared" si="3"/>
        <v>0.5</v>
      </c>
      <c r="AE24" s="15">
        <f t="shared" si="4"/>
        <v>87.5</v>
      </c>
      <c r="AF24" s="6">
        <f t="shared" si="5"/>
        <v>0</v>
      </c>
      <c r="AG24" s="15">
        <f t="shared" si="6"/>
        <v>0.09090909090909091</v>
      </c>
      <c r="AH24" s="6">
        <f t="shared" si="7"/>
        <v>1</v>
      </c>
      <c r="AI24" s="6">
        <f t="shared" si="10"/>
        <v>1</v>
      </c>
      <c r="AJ24" s="6">
        <v>2</v>
      </c>
      <c r="AK24" s="12">
        <v>0.2</v>
      </c>
      <c r="AL24" s="6"/>
      <c r="AM24" s="6"/>
      <c r="AN24" s="12">
        <f t="shared" si="9"/>
      </c>
      <c r="AO24" s="15">
        <f t="shared" si="8"/>
      </c>
    </row>
    <row r="25" spans="1:41" s="27" customFormat="1" ht="12.75" customHeight="1">
      <c r="A25" s="19" t="s">
        <v>5</v>
      </c>
      <c r="B25" s="21">
        <f>22-COUNTIF(B3:B24,0)</f>
        <v>8</v>
      </c>
      <c r="C25" s="21">
        <f aca="true" t="shared" si="11" ref="C25:L25">22-COUNTIF(C3:C24,0)</f>
        <v>13</v>
      </c>
      <c r="D25" s="21">
        <f t="shared" si="11"/>
        <v>16</v>
      </c>
      <c r="E25" s="21">
        <f t="shared" si="11"/>
        <v>12</v>
      </c>
      <c r="F25" s="21">
        <f t="shared" si="11"/>
        <v>7</v>
      </c>
      <c r="G25" s="21">
        <f t="shared" si="11"/>
        <v>2</v>
      </c>
      <c r="H25" s="21">
        <f t="shared" si="11"/>
        <v>4</v>
      </c>
      <c r="I25" s="21">
        <f t="shared" si="11"/>
        <v>13</v>
      </c>
      <c r="J25" s="21">
        <f t="shared" si="11"/>
        <v>8</v>
      </c>
      <c r="K25" s="21">
        <f t="shared" si="11"/>
        <v>8</v>
      </c>
      <c r="L25" s="21">
        <f t="shared" si="11"/>
        <v>8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3" t="s">
        <v>8</v>
      </c>
      <c r="AA25" s="6">
        <f>SUM(AA3:AA24)</f>
        <v>79</v>
      </c>
      <c r="AB25" s="6">
        <f>SUM(AB3:AB24)</f>
        <v>61</v>
      </c>
      <c r="AC25" s="6">
        <f>SUM(AC3:AC24)</f>
        <v>99</v>
      </c>
      <c r="AD25" s="6">
        <f>SUM(AD3:AD24)</f>
        <v>20</v>
      </c>
      <c r="AE25" s="15"/>
      <c r="AF25" s="6">
        <f>SUM(AF3:AF24)</f>
        <v>3</v>
      </c>
      <c r="AG25" s="15"/>
      <c r="AH25" s="13">
        <f>COUNTIF(AH3:AH24,3)</f>
        <v>4</v>
      </c>
      <c r="AI25" s="13">
        <f>COUNTIF(AI3:AI24,3)</f>
        <v>4</v>
      </c>
      <c r="AJ25" s="6"/>
      <c r="AK25" s="12"/>
      <c r="AL25" s="6"/>
      <c r="AM25" s="6"/>
      <c r="AN25" s="12"/>
      <c r="AO25" s="15"/>
    </row>
    <row r="26" spans="1:41" s="27" customFormat="1" ht="12.75" customHeight="1">
      <c r="A26" s="9" t="s">
        <v>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>
        <f>SUM(B25:L25)/11</f>
        <v>9</v>
      </c>
      <c r="Z26" s="23"/>
      <c r="AA26" s="17"/>
      <c r="AB26" s="17"/>
      <c r="AC26" s="17"/>
      <c r="AD26" s="17"/>
      <c r="AE26" s="25"/>
      <c r="AF26" s="17"/>
      <c r="AG26" s="25"/>
      <c r="AH26" s="16">
        <f>COUNTIF(AH3:AH24,2)</f>
        <v>2</v>
      </c>
      <c r="AI26" s="16">
        <f>COUNTIF(AI3:AI24,2)</f>
        <v>1</v>
      </c>
      <c r="AJ26" s="17"/>
      <c r="AK26" s="26"/>
      <c r="AL26" s="17"/>
      <c r="AM26" s="17"/>
      <c r="AN26" s="26"/>
      <c r="AO26" s="25"/>
    </row>
    <row r="27" spans="1:41" s="27" customFormat="1" ht="12.75" customHeight="1">
      <c r="A27" s="9" t="s">
        <v>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>
        <f>AA25/SUM(B25:L25)</f>
        <v>0.797979797979798</v>
      </c>
      <c r="Z27" s="23"/>
      <c r="AA27" s="17"/>
      <c r="AB27" s="17"/>
      <c r="AC27" s="17"/>
      <c r="AD27" s="17"/>
      <c r="AE27" s="25"/>
      <c r="AF27" s="17"/>
      <c r="AG27" s="25"/>
      <c r="AH27" s="11">
        <f>COUNTIF(AH3:AH24,1)</f>
        <v>16</v>
      </c>
      <c r="AI27" s="11">
        <f>COUNTIF(AI3:AI24,1)</f>
        <v>17</v>
      </c>
      <c r="AJ27" s="17"/>
      <c r="AK27" s="26"/>
      <c r="AL27" s="17"/>
      <c r="AM27" s="17"/>
      <c r="AN27" s="26"/>
      <c r="AO27" s="25"/>
    </row>
    <row r="28" spans="1:41" s="27" customFormat="1" ht="12.7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3"/>
      <c r="AA28" s="17"/>
      <c r="AB28" s="17"/>
      <c r="AC28" s="17"/>
      <c r="AD28" s="17"/>
      <c r="AE28" s="25"/>
      <c r="AF28" s="17"/>
      <c r="AG28" s="25"/>
      <c r="AH28" s="17"/>
      <c r="AI28" s="17"/>
      <c r="AJ28" s="17"/>
      <c r="AK28" s="26"/>
      <c r="AL28" s="17"/>
      <c r="AM28" s="17"/>
      <c r="AN28" s="26"/>
      <c r="AO28" s="25"/>
    </row>
    <row r="29" spans="1:41" s="27" customFormat="1" ht="12.7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3"/>
      <c r="AA29" s="17"/>
      <c r="AB29" s="17"/>
      <c r="AC29" s="17"/>
      <c r="AD29" s="17"/>
      <c r="AE29" s="25"/>
      <c r="AF29" s="17"/>
      <c r="AG29" s="25"/>
      <c r="AH29" s="17"/>
      <c r="AI29" s="17"/>
      <c r="AJ29" s="17"/>
      <c r="AK29" s="26"/>
      <c r="AL29" s="17"/>
      <c r="AM29" s="17"/>
      <c r="AN29" s="26"/>
      <c r="AO29" s="25"/>
    </row>
    <row r="30" spans="1:41" s="27" customFormat="1" ht="12.7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3"/>
      <c r="AA30" s="17"/>
      <c r="AB30" s="17"/>
      <c r="AC30" s="17"/>
      <c r="AD30" s="17"/>
      <c r="AE30" s="25"/>
      <c r="AF30" s="17"/>
      <c r="AG30" s="25"/>
      <c r="AH30" s="17"/>
      <c r="AI30" s="17"/>
      <c r="AJ30" s="17"/>
      <c r="AK30" s="26"/>
      <c r="AL30" s="17"/>
      <c r="AM30" s="17"/>
      <c r="AN30" s="26"/>
      <c r="AO30" s="25"/>
    </row>
    <row r="31" spans="1:41" s="27" customFormat="1" ht="12.7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3"/>
      <c r="AA31" s="17"/>
      <c r="AB31" s="17"/>
      <c r="AC31" s="6" t="s">
        <v>22</v>
      </c>
      <c r="AD31" s="6"/>
      <c r="AE31" s="13"/>
      <c r="AF31" s="14" t="s">
        <v>20</v>
      </c>
      <c r="AG31" s="25"/>
      <c r="AH31" s="17"/>
      <c r="AI31" s="17"/>
      <c r="AJ31" s="17"/>
      <c r="AK31" s="26"/>
      <c r="AL31" s="17"/>
      <c r="AM31" s="17"/>
      <c r="AN31" s="26"/>
      <c r="AO31" s="25"/>
    </row>
    <row r="32" spans="1:41" s="27" customFormat="1" ht="12.7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3"/>
      <c r="AA32" s="17"/>
      <c r="AB32" s="17"/>
      <c r="AC32" s="6"/>
      <c r="AD32" s="6"/>
      <c r="AE32" s="16"/>
      <c r="AF32" s="14" t="s">
        <v>21</v>
      </c>
      <c r="AG32" s="25"/>
      <c r="AH32" s="17"/>
      <c r="AI32" s="17"/>
      <c r="AJ32" s="17"/>
      <c r="AK32" s="26"/>
      <c r="AL32" s="17"/>
      <c r="AM32" s="17"/>
      <c r="AN32" s="26"/>
      <c r="AO32" s="25"/>
    </row>
    <row r="33" spans="1:41" s="27" customFormat="1" ht="12.7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3"/>
      <c r="AA33" s="17"/>
      <c r="AB33" s="17"/>
      <c r="AC33" s="6"/>
      <c r="AD33" s="6"/>
      <c r="AE33" s="11"/>
      <c r="AF33" s="14" t="s">
        <v>19</v>
      </c>
      <c r="AG33" s="25"/>
      <c r="AH33" s="17"/>
      <c r="AI33" s="17"/>
      <c r="AJ33" s="17"/>
      <c r="AK33" s="26"/>
      <c r="AL33" s="17"/>
      <c r="AM33" s="17"/>
      <c r="AN33" s="26"/>
      <c r="AO33" s="25"/>
    </row>
    <row r="34" spans="1:41" s="27" customFormat="1" ht="12.7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3"/>
      <c r="AA34" s="17"/>
      <c r="AB34" s="17"/>
      <c r="AC34" s="17"/>
      <c r="AD34" s="17"/>
      <c r="AE34" s="25"/>
      <c r="AF34" s="17"/>
      <c r="AG34" s="25"/>
      <c r="AH34" s="17"/>
      <c r="AI34" s="17"/>
      <c r="AJ34" s="17"/>
      <c r="AK34" s="26"/>
      <c r="AL34" s="17"/>
      <c r="AM34" s="17"/>
      <c r="AN34" s="26"/>
      <c r="AO34" s="25"/>
    </row>
  </sheetData>
  <conditionalFormatting sqref="AH3:AI24 AH28:AI34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AJ3">
    <cfRule type="cellIs" priority="4" dxfId="0" operator="equal" stopIfTrue="1">
      <formula>TRUE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KATEXP</dc:creator>
  <cp:keywords/>
  <dc:description/>
  <cp:lastModifiedBy>KATEXP</cp:lastModifiedBy>
  <cp:lastPrinted>2008-06-05T03:17:51Z</cp:lastPrinted>
  <dcterms:created xsi:type="dcterms:W3CDTF">2005-12-21T23:40:15Z</dcterms:created>
  <dcterms:modified xsi:type="dcterms:W3CDTF">2008-06-06T15:10:41Z</dcterms:modified>
  <cp:category/>
  <cp:version/>
  <cp:contentType/>
  <cp:contentStatus/>
</cp:coreProperties>
</file>